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<sst xmlns="http://schemas.openxmlformats.org/spreadsheetml/2006/main" count="68" uniqueCount="68">
  <si>
    <t>Berechnete Werte</t>
  </si>
  <si>
    <r>
      <t>Eingangsspannung (U</t>
    </r>
    <r>
      <rPr>
        <sz val="6"/>
        <color indexed="8"/>
        <rFont val="Albany"/>
        <family val="2"/>
      </rPr>
      <t>1</t>
    </r>
    <r>
      <rPr>
        <sz val="10"/>
        <color indexed="8"/>
        <rFont val="Albany"/>
        <family val="2"/>
      </rPr>
      <t>):</t>
    </r>
  </si>
  <si>
    <t>V</t>
  </si>
  <si>
    <t xml:space="preserve">C = </t>
  </si>
  <si>
    <r>
      <t>0.1</t>
    </r>
    <r>
      <rPr>
        <sz val="10"/>
        <color indexed="8"/>
        <rFont val="Symbol"/>
        <family val="0"/>
      </rPr>
      <t></t>
    </r>
    <r>
      <rPr>
        <sz val="10"/>
        <color indexed="8"/>
        <rFont val="Albany"/>
        <family val="2"/>
      </rPr>
      <t>F</t>
    </r>
  </si>
  <si>
    <t xml:space="preserve">R = </t>
  </si>
  <si>
    <r>
      <t>1k</t>
    </r>
    <r>
      <rPr>
        <sz val="10"/>
        <color indexed="8"/>
        <rFont val="Symbol"/>
        <family val="0"/>
      </rPr>
      <t></t>
    </r>
  </si>
  <si>
    <t>Frequenz in Hz</t>
  </si>
  <si>
    <r>
      <t>Ausgangsspannung U</t>
    </r>
    <r>
      <rPr>
        <sz val="6"/>
        <color indexed="8"/>
        <rFont val="Albany"/>
        <family val="2"/>
      </rPr>
      <t>2</t>
    </r>
  </si>
  <si>
    <r>
      <t xml:space="preserve"> dB 20Log(U</t>
    </r>
    <r>
      <rPr>
        <sz val="6"/>
        <color indexed="8"/>
        <rFont val="Albany"/>
        <family val="2"/>
      </rPr>
      <t>2</t>
    </r>
    <r>
      <rPr>
        <sz val="10"/>
        <color indexed="8"/>
        <rFont val="Albany"/>
        <family val="2"/>
      </rPr>
      <t>/U</t>
    </r>
    <r>
      <rPr>
        <sz val="6"/>
        <color indexed="8"/>
        <rFont val="Albany"/>
        <family val="2"/>
      </rPr>
      <t>1</t>
    </r>
    <r>
      <rPr>
        <sz val="10"/>
        <color indexed="8"/>
        <rFont val="Albany"/>
        <family val="2"/>
      </rPr>
      <t>)</t>
    </r>
  </si>
  <si>
    <r>
      <t>Winkel ArcTan(1/(</t>
    </r>
    <r>
      <rPr>
        <sz val="10"/>
        <color indexed="8"/>
        <rFont val="Symbol"/>
        <family val="0"/>
      </rPr>
      <t></t>
    </r>
    <r>
      <rPr>
        <sz val="10"/>
        <color indexed="8"/>
        <rFont val="Albany"/>
        <family val="2"/>
      </rPr>
      <t xml:space="preserve">RC))= </t>
    </r>
    <r>
      <rPr>
        <sz val="10"/>
        <color indexed="8"/>
        <rFont val="Symbol"/>
        <family val="0"/>
      </rPr>
      <t xml:space="preserve"> </t>
    </r>
  </si>
  <si>
    <r>
      <t>f</t>
    </r>
    <r>
      <rPr>
        <sz val="6"/>
        <color indexed="8"/>
        <rFont val="Albany"/>
        <family val="2"/>
      </rPr>
      <t>g</t>
    </r>
    <r>
      <rPr>
        <sz val="10"/>
        <color indexed="8"/>
        <rFont val="Albany"/>
        <family val="2"/>
      </rPr>
      <t xml:space="preserve"> = 1/(2</t>
    </r>
    <r>
      <rPr>
        <sz val="10"/>
        <color indexed="8"/>
        <rFont val="Symbol"/>
        <family val="0"/>
      </rPr>
      <t></t>
    </r>
    <r>
      <rPr>
        <sz val="10"/>
        <color indexed="8"/>
        <rFont val="Albany"/>
        <family val="2"/>
      </rPr>
      <t xml:space="preserve">RC) = </t>
    </r>
  </si>
  <si>
    <t>1592Hz</t>
  </si>
  <si>
    <t>B</t>
  </si>
  <si>
    <t>A</t>
  </si>
  <si>
    <t>Im yt-Modus gemessende Werte</t>
  </si>
  <si>
    <t>Frequenz in Hz</t>
  </si>
  <si>
    <r>
      <t>Ausgangsspannung U</t>
    </r>
    <r>
      <rPr>
        <sz val="6"/>
        <color indexed="8"/>
        <rFont val="Albany"/>
        <family val="2"/>
      </rPr>
      <t>2</t>
    </r>
  </si>
  <si>
    <r>
      <t xml:space="preserve"> dB 20Log(U</t>
    </r>
    <r>
      <rPr>
        <sz val="6"/>
        <color indexed="8"/>
        <rFont val="Albany"/>
        <family val="2"/>
      </rPr>
      <t>2</t>
    </r>
    <r>
      <rPr>
        <sz val="10"/>
        <color indexed="8"/>
        <rFont val="Albany"/>
        <family val="2"/>
      </rPr>
      <t>/U</t>
    </r>
    <r>
      <rPr>
        <sz val="6"/>
        <color indexed="8"/>
        <rFont val="Albany"/>
        <family val="2"/>
      </rPr>
      <t>1</t>
    </r>
    <r>
      <rPr>
        <sz val="10"/>
        <color indexed="8"/>
        <rFont val="Albany"/>
        <family val="2"/>
      </rPr>
      <t>)</t>
    </r>
  </si>
  <si>
    <t xml:space="preserve">Winkel -180°*(a/b) </t>
  </si>
  <si>
    <r>
      <t xml:space="preserve">a </t>
    </r>
    <r>
      <rPr>
        <sz val="8"/>
        <color indexed="8"/>
        <rFont val="Albany"/>
        <family val="2"/>
      </rPr>
      <t>Phasenverschiebung in cm</t>
    </r>
  </si>
  <si>
    <r>
      <t xml:space="preserve"> b: </t>
    </r>
    <r>
      <rPr>
        <sz val="8"/>
        <color indexed="8"/>
        <rFont val="Albany"/>
        <family val="2"/>
      </rPr>
      <t>Halbwelle in cm</t>
    </r>
  </si>
  <si>
    <t>U1</t>
  </si>
  <si>
    <t>U2</t>
  </si>
  <si>
    <t>U1/U2</t>
  </si>
  <si>
    <t>log</t>
  </si>
  <si>
    <t>Im xy-Modus gemessende Werte (Lissajous-Figuren)</t>
  </si>
  <si>
    <t>Frequenz in Hz</t>
  </si>
  <si>
    <r>
      <t>Ausgangsspannung U</t>
    </r>
    <r>
      <rPr>
        <sz val="6"/>
        <color indexed="8"/>
        <rFont val="Albany"/>
        <family val="2"/>
      </rPr>
      <t>2</t>
    </r>
  </si>
  <si>
    <r>
      <t xml:space="preserve"> dB 20Log(U</t>
    </r>
    <r>
      <rPr>
        <sz val="6"/>
        <color indexed="8"/>
        <rFont val="Albany"/>
        <family val="2"/>
      </rPr>
      <t>2</t>
    </r>
    <r>
      <rPr>
        <sz val="10"/>
        <color indexed="8"/>
        <rFont val="Albany"/>
        <family val="2"/>
      </rPr>
      <t>/U</t>
    </r>
    <r>
      <rPr>
        <sz val="6"/>
        <color indexed="8"/>
        <rFont val="Albany"/>
        <family val="2"/>
      </rPr>
      <t>1</t>
    </r>
    <r>
      <rPr>
        <sz val="10"/>
        <color indexed="8"/>
        <rFont val="Albany"/>
        <family val="2"/>
      </rPr>
      <t>)</t>
    </r>
  </si>
  <si>
    <r>
      <t>Winkel -ArcSin(U</t>
    </r>
    <r>
      <rPr>
        <sz val="6"/>
        <color indexed="8"/>
        <rFont val="Albany"/>
        <family val="2"/>
      </rPr>
      <t>20</t>
    </r>
    <r>
      <rPr>
        <sz val="10"/>
        <color indexed="8"/>
        <rFont val="Albany"/>
        <family val="2"/>
      </rPr>
      <t>/U</t>
    </r>
    <r>
      <rPr>
        <sz val="6"/>
        <color indexed="8"/>
        <rFont val="Albany"/>
        <family val="2"/>
      </rPr>
      <t>2</t>
    </r>
    <r>
      <rPr>
        <sz val="10"/>
        <color indexed="8"/>
        <rFont val="Albany"/>
        <family val="2"/>
      </rPr>
      <t>)</t>
    </r>
  </si>
  <si>
    <r>
      <t>U</t>
    </r>
    <r>
      <rPr>
        <sz val="6"/>
        <color indexed="8"/>
        <rFont val="Albany"/>
        <family val="2"/>
      </rPr>
      <t>20</t>
    </r>
  </si>
  <si>
    <t>U1</t>
  </si>
  <si>
    <t>U2</t>
  </si>
  <si>
    <t>U2/U1</t>
  </si>
  <si>
    <t>log</t>
  </si>
  <si>
    <t>U20</t>
  </si>
  <si>
    <t>Hz</t>
  </si>
  <si>
    <t>errechnet</t>
  </si>
  <si>
    <t>yt</t>
  </si>
  <si>
    <t>xy</t>
  </si>
  <si>
    <t>Hz</t>
  </si>
  <si>
    <t>errechnet</t>
  </si>
  <si>
    <t>yt</t>
  </si>
  <si>
    <t>xy</t>
  </si>
  <si>
    <t>Umrechnung:</t>
  </si>
  <si>
    <t>V/1</t>
  </si>
  <si>
    <t>U1</t>
  </si>
  <si>
    <t>U2</t>
  </si>
  <si>
    <t>B</t>
  </si>
  <si>
    <t>A</t>
  </si>
  <si>
    <t>Verwendete Geräte</t>
  </si>
  <si>
    <t>Hersteller</t>
  </si>
  <si>
    <t>Typ</t>
  </si>
  <si>
    <t>Nummer</t>
  </si>
  <si>
    <t>Freqnsgenerator</t>
  </si>
  <si>
    <t>Hameg</t>
  </si>
  <si>
    <t>HM-8030-5</t>
  </si>
  <si>
    <t>ELGE 97016b</t>
  </si>
  <si>
    <t>Osziluskop</t>
  </si>
  <si>
    <t>Hameg</t>
  </si>
  <si>
    <t>HM-408</t>
  </si>
  <si>
    <t>Widerstandsdekade</t>
  </si>
  <si>
    <t>Grundig H&amp;B</t>
  </si>
  <si>
    <t>RD 1</t>
  </si>
  <si>
    <t>Kapazitätsdekade</t>
  </si>
  <si>
    <t>Grundig H&amp;B</t>
  </si>
  <si>
    <t>CD 1</t>
  </si>
</sst>
</file>

<file path=xl/styles.xml><?xml version="1.0" encoding="utf-8"?>
<styleSheet xmlns="http://schemas.openxmlformats.org/spreadsheetml/2006/main">
  <numFmts count="14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General"/>
    <numFmt numFmtId="165" formatCode="0.00"/>
    <numFmt numFmtId="166" formatCode="0.0"/>
    <numFmt numFmtId="167" formatCode="0.000"/>
    <numFmt numFmtId="168" formatCode="&quot;Internal Error: Unknown Numberformat!&quot;"/>
    <numFmt numFmtId="169" formatCode="0"/>
  </numFmts>
  <fonts count="17">
    <font>
      <sz val="10"/>
      <name val="Arial"/>
      <family val="0"/>
    </font>
    <font>
      <sz val="12"/>
      <color indexed="8"/>
      <name val="Albany"/>
      <family val="2"/>
    </font>
    <font>
      <sz val="10"/>
      <color indexed="8"/>
      <name val="Albany"/>
      <family val="2"/>
    </font>
    <font>
      <sz val="6"/>
      <color indexed="8"/>
      <name val="Albany"/>
      <family val="2"/>
    </font>
    <font>
      <sz val="10"/>
      <color indexed="8"/>
      <name val="Symbol"/>
      <family val="0"/>
    </font>
    <font>
      <sz val="8"/>
      <color indexed="8"/>
      <name val="Albany"/>
      <family val="2"/>
    </font>
    <font>
      <sz val="6"/>
      <name val="Albany"/>
      <family val="2"/>
    </font>
    <font>
      <sz val="7"/>
      <name val="Albany"/>
      <family val="2"/>
    </font>
    <font>
      <sz val="13"/>
      <name val="Albany"/>
      <family val="2"/>
    </font>
    <font>
      <sz val="6.4"/>
      <name val="Albany"/>
      <family val="2"/>
    </font>
    <font>
      <sz val="7.4"/>
      <name val="Albany"/>
      <family val="2"/>
    </font>
    <font>
      <sz val="9.5"/>
      <name val="Albany"/>
      <family val="2"/>
    </font>
    <font>
      <sz val="13.8"/>
      <name val="Albany"/>
      <family val="2"/>
    </font>
    <font>
      <sz val="6.5"/>
      <name val="Albany"/>
      <family val="2"/>
    </font>
    <font>
      <sz val="7.55"/>
      <name val="Albany"/>
      <family val="2"/>
    </font>
    <font>
      <sz val="9.8"/>
      <name val="Albany"/>
      <family val="2"/>
    </font>
    <font>
      <sz val="14.1"/>
      <name val="Albany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164" fontId="1" fillId="0" borderId="0" xfId="0" applyAlignment="1">
      <alignment/>
    </xf>
    <xf numFmtId="164" fontId="2" fillId="0" borderId="0" xfId="0" applyAlignment="1">
      <alignment horizontal="right"/>
    </xf>
    <xf numFmtId="164" fontId="2" fillId="0" borderId="0" xfId="0" applyAlignment="1">
      <alignment/>
    </xf>
    <xf numFmtId="164" fontId="2" fillId="0" borderId="0" xfId="0" applyAlignment="1">
      <alignment horizontal="right"/>
    </xf>
    <xf numFmtId="164" fontId="2" fillId="0" borderId="0" xfId="0" applyAlignment="1">
      <alignment/>
    </xf>
    <xf numFmtId="164" fontId="2" fillId="0" borderId="1" xfId="0" applyAlignment="1">
      <alignment horizontal="center" vertical="top" wrapText="1"/>
    </xf>
    <xf numFmtId="164" fontId="2" fillId="0" borderId="0" xfId="0" applyAlignment="1">
      <alignment horizontal="right" vertical="top"/>
    </xf>
    <xf numFmtId="164" fontId="2" fillId="0" borderId="0" xfId="0" applyAlignment="1">
      <alignment horizontal="left" vertical="top" wrapText="1"/>
    </xf>
    <xf numFmtId="164" fontId="2" fillId="0" borderId="0" xfId="0" applyAlignment="1">
      <alignment horizontal="center" vertical="top" wrapText="1"/>
    </xf>
    <xf numFmtId="164" fontId="2" fillId="0" borderId="2" xfId="0" applyAlignment="1">
      <alignment/>
    </xf>
    <xf numFmtId="164" fontId="2" fillId="0" borderId="2" xfId="0" applyAlignment="1">
      <alignment horizontal="center"/>
    </xf>
    <xf numFmtId="164" fontId="2" fillId="0" borderId="2" xfId="0" applyAlignment="1">
      <alignment horizontal="right"/>
    </xf>
    <xf numFmtId="165" fontId="2" fillId="0" borderId="2" xfId="0" applyAlignment="1">
      <alignment/>
    </xf>
    <xf numFmtId="165" fontId="2" fillId="0" borderId="0" xfId="0" applyAlignment="1">
      <alignment/>
    </xf>
    <xf numFmtId="166" fontId="2" fillId="0" borderId="0" xfId="0" applyAlignment="1">
      <alignment/>
    </xf>
    <xf numFmtId="167" fontId="2" fillId="0" borderId="0" xfId="0" applyAlignment="1">
      <alignment/>
    </xf>
    <xf numFmtId="165" fontId="2" fillId="0" borderId="2" xfId="0" applyAlignment="1">
      <alignment horizontal="center"/>
    </xf>
    <xf numFmtId="165" fontId="2" fillId="0" borderId="2" xfId="0" applyAlignment="1">
      <alignment horizontal="right"/>
    </xf>
    <xf numFmtId="164" fontId="0" fillId="0" borderId="0" xfId="0" applyAlignment="1">
      <alignment/>
    </xf>
    <xf numFmtId="166" fontId="2" fillId="0" borderId="2" xfId="0" applyAlignment="1">
      <alignment horizontal="center"/>
    </xf>
    <xf numFmtId="164" fontId="2" fillId="0" borderId="1" xfId="0" applyAlignment="1">
      <alignment horizontal="center" vertical="top"/>
    </xf>
    <xf numFmtId="165" fontId="2" fillId="0" borderId="2" xfId="0" applyAlignment="1">
      <alignment wrapText="1"/>
    </xf>
    <xf numFmtId="167" fontId="2" fillId="0" borderId="2" xfId="0" applyAlignment="1">
      <alignment horizontal="center"/>
    </xf>
    <xf numFmtId="166" fontId="2" fillId="0" borderId="0" xfId="0" applyAlignment="1">
      <alignment horizontal="right"/>
    </xf>
    <xf numFmtId="166" fontId="2" fillId="0" borderId="0" xfId="0" applyAlignment="1">
      <alignment horizontal="center"/>
    </xf>
    <xf numFmtId="164" fontId="2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B8FF"/>
      <rgbColor rgb="00808080"/>
      <rgbColor rgb="00993366"/>
      <rgbColor rgb="00D9D9D9"/>
      <rgbColor rgb="00FFFFCC"/>
      <rgbColor rgb="00FFFFFF"/>
      <rgbColor rgb="00FF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</a:rPr>
              <a:t>Haupttitel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Tabelle1!$F$112</c:f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Tabelle1!$E$113:$E$125</c:f>
              <c:numCache/>
            </c:numRef>
          </c:cat>
          <c:val>
            <c:numRef>
              <c:f>Tabelle1!$F$113:$F$125</c:f>
              <c:numCache/>
            </c:numRef>
          </c:val>
          <c:smooth val="0"/>
        </c:ser>
        <c:marker val="1"/>
        <c:axId val="2118273"/>
        <c:axId val="19064458"/>
      </c:lineChart>
      <c:catAx>
        <c:axId val="21182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9064458"/>
        <c:crossesAt val="0"/>
        <c:auto val="1"/>
        <c:lblOffset val="100"/>
        <c:noMultiLvlLbl val="0"/>
      </c:catAx>
      <c:valAx>
        <c:axId val="1906445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118273"/>
        <c:crossesAt val="1"/>
        <c:crossBetween val="midCat"/>
        <c:dispUnits/>
      </c:valAx>
      <c:spPr>
        <a:solidFill>
          <a:srgbClr val="D9D9D9"/>
        </a:solidFill>
        <a:ln w="3175">
          <a:noFill/>
        </a:ln>
      </c:spPr>
    </c:plotArea>
    <c:legend>
      <c:legendPos val="r"/>
      <c:layout/>
      <c:overlay val="0"/>
      <c:spPr>
        <a:solidFill>
          <a:srgbClr val="D9D9D9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80" b="0" i="0" u="none" baseline="0">
                <a:solidFill>
                  <a:srgbClr val="000000"/>
                </a:solidFill>
              </a:rPr>
              <a:t>20 Log (U2/U1)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Tabelle1!$B$64</c:f>
            </c:strRef>
          </c:tx>
          <c:spPr>
            <a:ln w="3175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4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Tabelle1!$A$65:$A$77</c:f>
              <c:numCache/>
            </c:numRef>
          </c:cat>
          <c:val>
            <c:numRef>
              <c:f>Tabelle1!$B$65:$B$77</c:f>
              <c:numCache/>
            </c:numRef>
          </c:val>
          <c:smooth val="0"/>
        </c:ser>
        <c:ser>
          <c:idx val="1"/>
          <c:order val="1"/>
          <c:tx>
            <c:strRef>
              <c:f>Tabelle1!$C$64</c:f>
            </c:strRef>
          </c:tx>
          <c:spPr>
            <a:ln w="3175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4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Tabelle1!$A$65:$A$77</c:f>
              <c:numCache/>
            </c:numRef>
          </c:cat>
          <c:val>
            <c:numRef>
              <c:f>Tabelle1!$C$65:$C$77</c:f>
              <c:numCache/>
            </c:numRef>
          </c:val>
          <c:smooth val="0"/>
        </c:ser>
        <c:ser>
          <c:idx val="2"/>
          <c:order val="2"/>
          <c:tx>
            <c:strRef>
              <c:f>Tabelle1!$D$64</c:f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4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Tabelle1!$A$65:$A$77</c:f>
              <c:numCache/>
            </c:numRef>
          </c:cat>
          <c:val>
            <c:numRef>
              <c:f>Tabelle1!$D$65:$D$77</c:f>
              <c:numCache/>
            </c:numRef>
          </c:val>
          <c:smooth val="0"/>
        </c:ser>
        <c:marker val="1"/>
        <c:axId val="37362395"/>
        <c:axId val="717236"/>
      </c:lineChart>
      <c:catAx>
        <c:axId val="373623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solidFill>
                      <a:srgbClr val="000000"/>
                    </a:solidFill>
                  </a:rPr>
                  <a:t>Frequenz in Hz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40" b="0" i="0" u="none" baseline="0">
                <a:solidFill>
                  <a:srgbClr val="000000"/>
                </a:solidFill>
              </a:defRPr>
            </a:pPr>
          </a:p>
        </c:txPr>
        <c:crossAx val="717236"/>
        <c:crossesAt val="0"/>
        <c:auto val="1"/>
        <c:lblOffset val="100"/>
        <c:noMultiLvlLbl val="0"/>
      </c:catAx>
      <c:valAx>
        <c:axId val="7172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solidFill>
                      <a:srgbClr val="000000"/>
                    </a:solidFill>
                  </a:rPr>
                  <a:t>dB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&quot;Internal Error: Unknown Numberformat!&quot;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40" b="0" i="0" u="none" baseline="0">
                <a:solidFill>
                  <a:srgbClr val="000000"/>
                </a:solidFill>
              </a:defRPr>
            </a:pPr>
          </a:p>
        </c:txPr>
        <c:crossAx val="37362395"/>
        <c:crossesAt val="1"/>
        <c:crossBetween val="midCat"/>
        <c:dispUnits/>
      </c:valAx>
      <c:spPr>
        <a:noFill/>
        <a:ln w="3175">
          <a:noFill/>
        </a:ln>
      </c:spPr>
    </c:plotArea>
    <c:legend>
      <c:legendPos val="r"/>
      <c:layout/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10" b="0" i="0" u="none" baseline="0">
                <a:solidFill>
                  <a:srgbClr val="000000"/>
                </a:solidFill>
              </a:rPr>
              <a:t>Phasenverschiebungwinkel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Tabelle1!$B$81</c:f>
            </c:strRef>
          </c:tx>
          <c:spPr>
            <a:ln w="3175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5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Tabelle1!$A$82:$A$94</c:f>
              <c:numCache/>
            </c:numRef>
          </c:cat>
          <c:val>
            <c:numRef>
              <c:f>Tabelle1!$B$82:$B$94</c:f>
              <c:numCache/>
            </c:numRef>
          </c:val>
          <c:smooth val="0"/>
        </c:ser>
        <c:ser>
          <c:idx val="1"/>
          <c:order val="1"/>
          <c:tx>
            <c:strRef>
              <c:f>Tabelle1!$C$81</c:f>
            </c:strRef>
          </c:tx>
          <c:spPr>
            <a:ln w="3175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5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Tabelle1!$A$82:$A$94</c:f>
              <c:numCache/>
            </c:numRef>
          </c:cat>
          <c:val>
            <c:numRef>
              <c:f>Tabelle1!$C$82:$C$94</c:f>
              <c:numCache/>
            </c:numRef>
          </c:val>
          <c:smooth val="0"/>
        </c:ser>
        <c:ser>
          <c:idx val="2"/>
          <c:order val="2"/>
          <c:tx>
            <c:strRef>
              <c:f>Tabelle1!$D$81</c:f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5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Tabelle1!$A$82:$A$94</c:f>
              <c:numCache/>
            </c:numRef>
          </c:cat>
          <c:val>
            <c:numRef>
              <c:f>Tabelle1!$D$82:$D$94</c:f>
              <c:numCache/>
            </c:numRef>
          </c:val>
          <c:smooth val="0"/>
        </c:ser>
        <c:marker val="1"/>
        <c:axId val="6455125"/>
        <c:axId val="58096126"/>
      </c:lineChart>
      <c:catAx>
        <c:axId val="64551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80" b="0" i="0" u="none" baseline="0">
                    <a:solidFill>
                      <a:srgbClr val="000000"/>
                    </a:solidFill>
                  </a:rPr>
                  <a:t>Frequenz in Hz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55" b="0" i="0" u="none" baseline="0">
                <a:solidFill>
                  <a:srgbClr val="000000"/>
                </a:solidFill>
              </a:defRPr>
            </a:pPr>
          </a:p>
        </c:txPr>
        <c:crossAx val="58096126"/>
        <c:crossesAt val="1"/>
        <c:auto val="1"/>
        <c:lblOffset val="100"/>
        <c:noMultiLvlLbl val="0"/>
      </c:catAx>
      <c:valAx>
        <c:axId val="580961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80" b="0" i="0" u="none" baseline="0">
                    <a:solidFill>
                      <a:srgbClr val="000000"/>
                    </a:solidFill>
                  </a:rPr>
                  <a:t>Phasenverschiebung in °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55" b="0" i="0" u="none" baseline="0">
                <a:solidFill>
                  <a:srgbClr val="000000"/>
                </a:solidFill>
              </a:defRPr>
            </a:pPr>
          </a:p>
        </c:txPr>
        <c:crossAx val="6455125"/>
        <c:crossesAt val="1"/>
        <c:crossBetween val="midCat"/>
        <c:dispUnits/>
      </c:valAx>
      <c:spPr>
        <a:noFill/>
        <a:ln w="3175">
          <a:noFill/>
        </a:ln>
      </c:spPr>
    </c:plotArea>
    <c:legend>
      <c:legendPos val="r"/>
      <c:layout/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</a:rPr>
              <a:t>Haupttitel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Tabelle1!$J$6:$J$18</c:f>
              <c:numCache/>
            </c:numRef>
          </c:cat>
          <c:val>
            <c:numRef>
              <c:f>Tabelle1!$K$6:$K$18</c:f>
              <c:numCache/>
            </c:numRef>
          </c:val>
          <c:smooth val="1"/>
        </c:ser>
        <c:marker val="1"/>
        <c:axId val="53103087"/>
        <c:axId val="8165736"/>
      </c:lineChart>
      <c:catAx>
        <c:axId val="531030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8165736"/>
        <c:crossesAt val="0"/>
        <c:auto val="1"/>
        <c:lblOffset val="100"/>
        <c:noMultiLvlLbl val="0"/>
      </c:catAx>
      <c:valAx>
        <c:axId val="8165736"/>
        <c:scaling>
          <c:orientation val="minMax"/>
        </c:scaling>
        <c:axPos val="l"/>
        <c:delete val="0"/>
        <c:numFmt formatCode="0.0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3103087"/>
        <c:crossesAt val="1"/>
        <c:crossBetween val="midCat"/>
        <c:dispUnits/>
      </c:valAx>
      <c:spPr>
        <a:solidFill>
          <a:srgbClr val="D9D9D9"/>
        </a:solidFill>
        <a:ln w="3175">
          <a:noFill/>
        </a:ln>
      </c:spPr>
    </c:plotArea>
    <c:legend>
      <c:legendPos val="r"/>
      <c:layout/>
      <c:overlay val="0"/>
      <c:spPr>
        <a:solidFill>
          <a:srgbClr val="D9D9D9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109</xdr:row>
      <xdr:rowOff>114300</xdr:rowOff>
    </xdr:from>
    <xdr:to>
      <xdr:col>10</xdr:col>
      <xdr:colOff>28575</xdr:colOff>
      <xdr:row>124</xdr:row>
      <xdr:rowOff>47625</xdr:rowOff>
    </xdr:to>
    <xdr:graphicFrame>
      <xdr:nvGraphicFramePr>
        <xdr:cNvPr id="1" name="Chart 1"/>
        <xdr:cNvGraphicFramePr/>
      </xdr:nvGraphicFramePr>
      <xdr:xfrm>
        <a:off x="5534025" y="19621500"/>
        <a:ext cx="2657475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61</xdr:row>
      <xdr:rowOff>142875</xdr:rowOff>
    </xdr:from>
    <xdr:to>
      <xdr:col>5</xdr:col>
      <xdr:colOff>609600</xdr:colOff>
      <xdr:row>77</xdr:row>
      <xdr:rowOff>47625</xdr:rowOff>
    </xdr:to>
    <xdr:graphicFrame>
      <xdr:nvGraphicFramePr>
        <xdr:cNvPr id="2" name="Chart 2"/>
        <xdr:cNvGraphicFramePr/>
      </xdr:nvGraphicFramePr>
      <xdr:xfrm>
        <a:off x="0" y="11420475"/>
        <a:ext cx="5048250" cy="2647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78</xdr:row>
      <xdr:rowOff>57150</xdr:rowOff>
    </xdr:from>
    <xdr:to>
      <xdr:col>5</xdr:col>
      <xdr:colOff>590550</xdr:colOff>
      <xdr:row>94</xdr:row>
      <xdr:rowOff>76200</xdr:rowOff>
    </xdr:to>
    <xdr:graphicFrame>
      <xdr:nvGraphicFramePr>
        <xdr:cNvPr id="3" name="Chart 3"/>
        <xdr:cNvGraphicFramePr/>
      </xdr:nvGraphicFramePr>
      <xdr:xfrm>
        <a:off x="0" y="14249400"/>
        <a:ext cx="5029200" cy="2762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342900</xdr:colOff>
      <xdr:row>6</xdr:row>
      <xdr:rowOff>76200</xdr:rowOff>
    </xdr:from>
    <xdr:to>
      <xdr:col>14</xdr:col>
      <xdr:colOff>742950</xdr:colOff>
      <xdr:row>21</xdr:row>
      <xdr:rowOff>9525</xdr:rowOff>
    </xdr:to>
    <xdr:graphicFrame>
      <xdr:nvGraphicFramePr>
        <xdr:cNvPr id="4" name="Chart 4"/>
        <xdr:cNvGraphicFramePr/>
      </xdr:nvGraphicFramePr>
      <xdr:xfrm>
        <a:off x="9258300" y="1514475"/>
        <a:ext cx="2657475" cy="2505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125"/>
  <sheetViews>
    <sheetView tabSelected="1" workbookViewId="0" topLeftCell="A1">
      <selection activeCell="G4" sqref="G4"/>
    </sheetView>
  </sheetViews>
  <sheetFormatPr defaultColWidth="11.421875" defaultRowHeight="12.75"/>
  <cols>
    <col min="1" max="1" width="9.57421875" style="0" customWidth="1"/>
    <col min="2" max="2" width="17.28125" style="0" customWidth="1"/>
    <col min="3" max="3" width="11.28125" style="0" customWidth="1"/>
    <col min="4" max="4" width="14.00390625" style="0" customWidth="1"/>
    <col min="5" max="5" width="14.421875" style="0" customWidth="1"/>
    <col min="6" max="6" width="10.7109375" style="0" customWidth="1"/>
    <col min="7" max="256" width="11.28125" style="0" customWidth="1"/>
  </cols>
  <sheetData>
    <row r="1" ht="15.75">
      <c r="A1" s="1" t="s">
        <v>0</v>
      </c>
    </row>
    <row r="2" ht="15.75">
      <c r="A2" s="1"/>
    </row>
    <row r="3" spans="1:6" ht="14.25">
      <c r="A3" s="2" t="s">
        <v>1</v>
      </c>
      <c r="B3" s="2"/>
      <c r="C3">
        <v>1.5</v>
      </c>
      <c r="D3" t="s">
        <v>2</v>
      </c>
      <c r="E3" s="4" t="s">
        <v>3</v>
      </c>
      <c r="F3" s="5" t="s">
        <v>4</v>
      </c>
    </row>
    <row r="4" spans="5:6" ht="14.25">
      <c r="E4" s="4" t="s">
        <v>5</v>
      </c>
      <c r="F4" s="5" t="s">
        <v>6</v>
      </c>
    </row>
    <row r="5" spans="1:254" ht="39.75" customHeight="1">
      <c r="A5" s="6" t="s">
        <v>7</v>
      </c>
      <c r="B5" s="6" t="s">
        <v>8</v>
      </c>
      <c r="C5" s="6" t="s">
        <v>9</v>
      </c>
      <c r="D5" s="6" t="s">
        <v>10</v>
      </c>
      <c r="E5" s="7" t="s">
        <v>11</v>
      </c>
      <c r="F5" s="8" t="s">
        <v>12</v>
      </c>
      <c r="G5" s="9"/>
      <c r="I5" s="9"/>
      <c r="J5" s="9" t="s">
        <v>13</v>
      </c>
      <c r="K5" s="9" t="s">
        <v>14</v>
      </c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9"/>
    </row>
    <row r="6" spans="1:11" ht="13.5">
      <c r="A6" s="10">
        <v>50</v>
      </c>
      <c r="B6" s="11">
        <f>#N/A</f>
        <v>0</v>
      </c>
      <c r="C6" s="12">
        <f>20*LOG10(B6/$C$3)</f>
        <v>0</v>
      </c>
      <c r="D6" s="13">
        <f>#N/A</f>
        <v>0</v>
      </c>
      <c r="J6" s="14">
        <f>COS(D6/360*2*PI())*B6</f>
        <v>0</v>
      </c>
      <c r="K6" s="14">
        <f>SIN(D6/360*2*PI())*B6</f>
        <v>0</v>
      </c>
    </row>
    <row r="7" spans="1:11" ht="13.5">
      <c r="A7" s="10">
        <v>70</v>
      </c>
      <c r="B7" s="11">
        <f>#N/A</f>
        <v>0</v>
      </c>
      <c r="C7" s="12">
        <f>20*LOG10(B7/$C$3)</f>
        <v>0</v>
      </c>
      <c r="D7" s="13">
        <f>#N/A</f>
        <v>0</v>
      </c>
      <c r="J7" s="14">
        <f>COS(D7/360*2*PI())*B7</f>
        <v>0</v>
      </c>
      <c r="K7" s="14">
        <f>SIN(D7/360*2*PI())*B7</f>
        <v>0</v>
      </c>
    </row>
    <row r="8" spans="1:11" ht="13.5">
      <c r="A8" s="10">
        <v>100</v>
      </c>
      <c r="B8" s="11">
        <f>#N/A</f>
        <v>0</v>
      </c>
      <c r="C8" s="12">
        <f>20*LOG10(B8/$C$3)</f>
        <v>0</v>
      </c>
      <c r="D8" s="13">
        <f>#N/A</f>
        <v>0</v>
      </c>
      <c r="J8" s="14">
        <f>COS(D8/360*2*PI())*B8</f>
        <v>0</v>
      </c>
      <c r="K8" s="14">
        <f>SIN(D8/360*2*PI())*B8</f>
        <v>0</v>
      </c>
    </row>
    <row r="9" spans="1:11" ht="13.5">
      <c r="A9" s="10">
        <v>200</v>
      </c>
      <c r="B9" s="11">
        <f>#N/A</f>
        <v>0</v>
      </c>
      <c r="C9" s="12">
        <f>20*LOG10(B9/$C$3)</f>
        <v>0</v>
      </c>
      <c r="D9" s="13">
        <f>#N/A</f>
        <v>0</v>
      </c>
      <c r="F9" s="14"/>
      <c r="G9" s="15"/>
      <c r="J9" s="14">
        <f>COS(D9/360*2*PI())*B9</f>
        <v>0</v>
      </c>
      <c r="K9" s="14">
        <f>SIN(D9/360*2*PI())*B9</f>
        <v>0</v>
      </c>
    </row>
    <row r="10" spans="1:11" ht="13.5">
      <c r="A10" s="10">
        <v>500</v>
      </c>
      <c r="B10" s="11">
        <f>#N/A</f>
        <v>0</v>
      </c>
      <c r="C10" s="12">
        <f>20*LOG10(B10/$C$3)</f>
        <v>0</v>
      </c>
      <c r="D10" s="13">
        <f>#N/A</f>
        <v>0</v>
      </c>
      <c r="F10" s="14"/>
      <c r="G10" s="15"/>
      <c r="J10" s="14">
        <f>COS(D10/360*2*PI())*B10</f>
        <v>0</v>
      </c>
      <c r="K10" s="14">
        <f>SIN(D10/360*2*PI())*B10</f>
        <v>0</v>
      </c>
    </row>
    <row r="11" spans="1:11" ht="13.5">
      <c r="A11" s="10">
        <v>700</v>
      </c>
      <c r="B11" s="11">
        <f>#N/A</f>
        <v>0</v>
      </c>
      <c r="C11" s="12">
        <f>20*LOG10(B11/$C$3)</f>
        <v>0</v>
      </c>
      <c r="D11" s="13">
        <f>#N/A</f>
        <v>0</v>
      </c>
      <c r="F11" s="14"/>
      <c r="G11" s="15"/>
      <c r="J11" s="14">
        <f>COS(D11/360*2*PI())*B11</f>
        <v>0</v>
      </c>
      <c r="K11" s="14">
        <f>SIN(D11/360*2*PI())*B11</f>
        <v>0</v>
      </c>
    </row>
    <row r="12" spans="1:11" ht="13.5">
      <c r="A12" s="10">
        <v>1000</v>
      </c>
      <c r="B12" s="11">
        <f>#N/A</f>
        <v>0</v>
      </c>
      <c r="C12" s="12">
        <f>20*LOG10(B12/$C$3)</f>
        <v>0</v>
      </c>
      <c r="D12" s="13">
        <f>#N/A</f>
        <v>0</v>
      </c>
      <c r="F12" s="14"/>
      <c r="G12" s="15"/>
      <c r="J12" s="14">
        <f>COS(D12/360*2*PI())*B12</f>
        <v>0</v>
      </c>
      <c r="K12" s="14">
        <f>SIN(D12/360*2*PI())*B12</f>
        <v>0</v>
      </c>
    </row>
    <row r="13" spans="1:11" ht="13.5">
      <c r="A13" s="10">
        <v>2000</v>
      </c>
      <c r="B13" s="11">
        <f>#N/A</f>
        <v>0</v>
      </c>
      <c r="C13" s="12">
        <f>20*LOG10(B13/$C$3)</f>
        <v>0</v>
      </c>
      <c r="D13" s="13">
        <f>#N/A</f>
        <v>0</v>
      </c>
      <c r="F13" s="14"/>
      <c r="G13" s="15"/>
      <c r="J13" s="14">
        <f>COS(D13/360*2*PI())*B13</f>
        <v>0</v>
      </c>
      <c r="K13" s="14">
        <f>SIN(D13/360*2*PI())*B13</f>
        <v>0</v>
      </c>
    </row>
    <row r="14" spans="1:11" ht="13.5">
      <c r="A14" s="10">
        <v>5000</v>
      </c>
      <c r="B14" s="11">
        <f>#N/A</f>
        <v>0</v>
      </c>
      <c r="C14" s="12">
        <f>20*LOG10(B14/$C$3)</f>
        <v>0</v>
      </c>
      <c r="D14" s="13">
        <f>#N/A</f>
        <v>0</v>
      </c>
      <c r="F14" s="14"/>
      <c r="G14" s="15"/>
      <c r="J14" s="14">
        <f>COS(D14/360*2*PI())*B14</f>
        <v>0</v>
      </c>
      <c r="K14" s="14">
        <f>SIN(D14/360*2*PI())*B14</f>
        <v>0</v>
      </c>
    </row>
    <row r="15" spans="1:11" ht="13.5">
      <c r="A15" s="10">
        <v>7000</v>
      </c>
      <c r="B15" s="11">
        <f>#N/A</f>
        <v>0</v>
      </c>
      <c r="C15" s="12">
        <f>20*LOG10(B15/$C$3)</f>
        <v>0</v>
      </c>
      <c r="D15" s="13">
        <f>#N/A</f>
        <v>0</v>
      </c>
      <c r="F15" s="14"/>
      <c r="G15" s="15"/>
      <c r="J15" s="14">
        <f>COS(D15/360*2*PI())*B15</f>
        <v>0</v>
      </c>
      <c r="K15" s="14">
        <f>SIN(D15/360*2*PI())*B15</f>
        <v>0</v>
      </c>
    </row>
    <row r="16" spans="1:11" ht="13.5">
      <c r="A16" s="10">
        <v>10000</v>
      </c>
      <c r="B16" s="11">
        <f>#N/A</f>
        <v>0</v>
      </c>
      <c r="C16" s="12">
        <f>20*LOG10(B16/$C$3)</f>
        <v>0</v>
      </c>
      <c r="D16" s="13">
        <f>#N/A</f>
        <v>0</v>
      </c>
      <c r="F16" s="14"/>
      <c r="G16" s="15"/>
      <c r="J16" s="14">
        <f>COS(D16/360*2*PI())*B16</f>
        <v>0</v>
      </c>
      <c r="K16" s="14">
        <f>SIN(D16/360*2*PI())*B16</f>
        <v>0</v>
      </c>
    </row>
    <row r="17" spans="1:11" ht="13.5">
      <c r="A17" s="10">
        <v>20000</v>
      </c>
      <c r="B17" s="11">
        <f>#N/A</f>
        <v>0</v>
      </c>
      <c r="C17" s="12">
        <f>20*LOG10(B17/$C$3)</f>
        <v>0</v>
      </c>
      <c r="D17" s="13">
        <f>#N/A</f>
        <v>0</v>
      </c>
      <c r="F17" s="14"/>
      <c r="G17" s="15"/>
      <c r="J17" s="14">
        <f>COS(D17/360*2*PI())*B17</f>
        <v>0</v>
      </c>
      <c r="K17" s="14">
        <f>SIN(D17/360*2*PI())*B17</f>
        <v>0</v>
      </c>
    </row>
    <row r="18" spans="1:11" ht="13.5">
      <c r="A18" s="10">
        <v>50000</v>
      </c>
      <c r="B18" s="11">
        <f>#N/A</f>
        <v>0</v>
      </c>
      <c r="C18" s="12">
        <f>20*LOG10(B18/$C$3)</f>
        <v>0</v>
      </c>
      <c r="D18" s="13">
        <f>#N/A</f>
        <v>0</v>
      </c>
      <c r="F18" s="14"/>
      <c r="G18" s="15"/>
      <c r="J18" s="14">
        <f>COS(D18/360*2*PI())*B18</f>
        <v>0</v>
      </c>
      <c r="K18" s="14">
        <f>SIN(D18/360*2*PI())*B18</f>
        <v>0</v>
      </c>
    </row>
    <row r="19" spans="4:11" ht="13.5">
      <c r="D19" s="16"/>
      <c r="F19" s="14"/>
      <c r="G19" s="15"/>
      <c r="H19" s="14"/>
      <c r="J19" s="14"/>
      <c r="K19" s="14"/>
    </row>
    <row r="20" spans="4:11" ht="13.5">
      <c r="D20" s="16"/>
      <c r="F20" s="14"/>
      <c r="G20" s="15"/>
      <c r="H20" s="14"/>
      <c r="J20" s="14"/>
      <c r="K20" s="14"/>
    </row>
    <row r="21" spans="4:11" ht="13.5">
      <c r="D21" s="16"/>
      <c r="F21" s="14"/>
      <c r="G21" s="15"/>
      <c r="H21" s="14"/>
      <c r="J21" s="14"/>
      <c r="K21" s="14"/>
    </row>
    <row r="22" spans="1:11" ht="15.75">
      <c r="A22" s="1" t="s">
        <v>15</v>
      </c>
      <c r="H22" s="14"/>
      <c r="J22" s="14"/>
      <c r="K22" s="14"/>
    </row>
    <row r="23" spans="8:11" ht="13.5">
      <c r="H23" s="14"/>
      <c r="J23" s="14"/>
      <c r="K23" s="14"/>
    </row>
    <row r="24" spans="1:13" ht="30.75">
      <c r="A24" s="6" t="s">
        <v>16</v>
      </c>
      <c r="B24" s="6" t="s">
        <v>17</v>
      </c>
      <c r="C24" s="6" t="s">
        <v>18</v>
      </c>
      <c r="D24" s="6" t="s">
        <v>19</v>
      </c>
      <c r="E24" s="6" t="s">
        <v>20</v>
      </c>
      <c r="F24" s="6" t="s">
        <v>21</v>
      </c>
      <c r="J24" t="s">
        <v>22</v>
      </c>
      <c r="K24" t="s">
        <v>23</v>
      </c>
      <c r="L24" t="s">
        <v>24</v>
      </c>
      <c r="M24" t="s">
        <v>25</v>
      </c>
    </row>
    <row r="25" spans="1:13" ht="13.5">
      <c r="A25" s="10">
        <v>50</v>
      </c>
      <c r="B25" s="17">
        <f>K25*0.5</f>
        <v>0</v>
      </c>
      <c r="C25" s="18">
        <f>20*LOG10(B25/$C$3)</f>
        <v>0</v>
      </c>
      <c r="D25" s="10"/>
      <c r="E25" s="10"/>
      <c r="F25" s="10"/>
      <c r="J25">
        <v>3</v>
      </c>
      <c r="K25">
        <v>3</v>
      </c>
      <c r="L25" s="19">
        <f>K25/J25</f>
        <v>0</v>
      </c>
      <c r="M25" s="19">
        <f>20*LOG10(L25)</f>
        <v>0</v>
      </c>
    </row>
    <row r="26" spans="1:13" ht="13.5">
      <c r="A26" s="10">
        <v>70</v>
      </c>
      <c r="B26" s="17">
        <f>K26*0.5</f>
        <v>0</v>
      </c>
      <c r="C26" s="18">
        <f>20*LOG10(B26/$C$3)</f>
        <v>0</v>
      </c>
      <c r="D26" s="10"/>
      <c r="E26" s="10"/>
      <c r="F26" s="10"/>
      <c r="J26">
        <v>3</v>
      </c>
      <c r="K26">
        <v>3</v>
      </c>
      <c r="L26" s="19">
        <f>K26/J26</f>
        <v>0</v>
      </c>
      <c r="M26" s="19">
        <f>20*LOG10(L26)</f>
        <v>0</v>
      </c>
    </row>
    <row r="27" spans="1:13" ht="13.5">
      <c r="A27" s="10">
        <v>100</v>
      </c>
      <c r="B27" s="17">
        <f>K27*0.5</f>
        <v>0</v>
      </c>
      <c r="C27" s="18">
        <f>20*LOG10(B27/$C$3)</f>
        <v>0</v>
      </c>
      <c r="D27" s="10"/>
      <c r="E27" s="10"/>
      <c r="F27" s="10"/>
      <c r="J27">
        <v>3</v>
      </c>
      <c r="K27">
        <v>3</v>
      </c>
      <c r="L27" s="19">
        <f>K27/J27</f>
        <v>0</v>
      </c>
      <c r="M27" s="19">
        <f>20*LOG10(L27)</f>
        <v>0</v>
      </c>
    </row>
    <row r="28" spans="1:13" ht="13.5">
      <c r="A28" s="10">
        <v>200</v>
      </c>
      <c r="B28" s="17">
        <f>K28*0.5</f>
        <v>0</v>
      </c>
      <c r="C28" s="18">
        <f>20*LOG10(B28/$C$3)</f>
        <v>0</v>
      </c>
      <c r="D28" s="13">
        <f>-180*E28/F28</f>
        <v>0</v>
      </c>
      <c r="E28" s="17">
        <v>0.2</v>
      </c>
      <c r="F28" s="20">
        <v>5.1</v>
      </c>
      <c r="J28">
        <v>3</v>
      </c>
      <c r="K28" s="14">
        <v>2.96</v>
      </c>
      <c r="L28" s="16">
        <f>K28/J28</f>
        <v>0</v>
      </c>
      <c r="M28" s="19">
        <f>20*LOG10(L28)</f>
        <v>0</v>
      </c>
    </row>
    <row r="29" spans="1:13" ht="13.5">
      <c r="A29" s="10">
        <v>500</v>
      </c>
      <c r="B29" s="17">
        <f>K29*0.5</f>
        <v>0</v>
      </c>
      <c r="C29" s="18">
        <f>20*LOG10(B29/$C$3)</f>
        <v>0</v>
      </c>
      <c r="D29" s="13">
        <f>-180*E29/F29</f>
        <v>0</v>
      </c>
      <c r="E29" s="17">
        <v>0.5</v>
      </c>
      <c r="F29" s="20">
        <v>5</v>
      </c>
      <c r="J29">
        <v>3</v>
      </c>
      <c r="K29" s="14">
        <v>2.81</v>
      </c>
      <c r="L29" s="16">
        <f>K29/J29</f>
        <v>0</v>
      </c>
      <c r="M29" s="19">
        <f>20*LOG10(L29)</f>
        <v>0</v>
      </c>
    </row>
    <row r="30" spans="1:13" ht="13.5">
      <c r="A30" s="10">
        <v>700</v>
      </c>
      <c r="B30" s="17">
        <f>K30*0.5</f>
        <v>0</v>
      </c>
      <c r="C30" s="18">
        <f>20*LOG10(B30/$C$3)</f>
        <v>0</v>
      </c>
      <c r="D30" s="13">
        <f>-180*E30/F30</f>
        <v>0</v>
      </c>
      <c r="E30" s="17">
        <v>1</v>
      </c>
      <c r="F30" s="20">
        <v>7.2</v>
      </c>
      <c r="J30">
        <v>3</v>
      </c>
      <c r="K30" s="14">
        <v>2.7</v>
      </c>
      <c r="L30" s="16">
        <f>K30/J30</f>
        <v>0</v>
      </c>
      <c r="M30" s="19">
        <f>20*LOG10(L30)</f>
        <v>0</v>
      </c>
    </row>
    <row r="31" spans="1:13" ht="13.5">
      <c r="A31" s="10">
        <v>1000</v>
      </c>
      <c r="B31" s="17">
        <f>K31*0.5</f>
        <v>0</v>
      </c>
      <c r="C31" s="18">
        <f>20*LOG10(B31/$C$3)</f>
        <v>0</v>
      </c>
      <c r="D31" s="13">
        <f>-180*E31/F31</f>
        <v>0</v>
      </c>
      <c r="E31" s="17">
        <v>0.9</v>
      </c>
      <c r="F31" s="20">
        <v>5</v>
      </c>
      <c r="J31">
        <v>3</v>
      </c>
      <c r="K31" s="14">
        <v>2.5</v>
      </c>
      <c r="L31" s="16">
        <f>K31/J31</f>
        <v>0</v>
      </c>
      <c r="M31" s="19">
        <f>20*LOG10(L31)</f>
        <v>0</v>
      </c>
    </row>
    <row r="32" spans="1:13" ht="13.5">
      <c r="A32" s="10">
        <v>2000</v>
      </c>
      <c r="B32" s="17">
        <f>K32*0.5</f>
        <v>0</v>
      </c>
      <c r="C32" s="18">
        <f>20*LOG10(B32/$C$3)</f>
        <v>0</v>
      </c>
      <c r="D32" s="13">
        <f>-180*E32/F32</f>
        <v>0</v>
      </c>
      <c r="E32" s="17">
        <v>1.45</v>
      </c>
      <c r="F32" s="20">
        <v>5</v>
      </c>
      <c r="J32">
        <v>3</v>
      </c>
      <c r="K32" s="14">
        <v>1.85</v>
      </c>
      <c r="L32" s="16">
        <f>K32/J32</f>
        <v>0</v>
      </c>
      <c r="M32" s="19">
        <f>20*LOG10(L32)</f>
        <v>0</v>
      </c>
    </row>
    <row r="33" spans="1:13" ht="13.5">
      <c r="A33" s="10">
        <v>5000</v>
      </c>
      <c r="B33" s="17">
        <f>K33*0.5</f>
        <v>0</v>
      </c>
      <c r="C33" s="18">
        <f>20*LOG10(B33/$C$3)</f>
        <v>0</v>
      </c>
      <c r="D33" s="13">
        <f>-180*E33/F33</f>
        <v>0</v>
      </c>
      <c r="E33" s="17">
        <v>2</v>
      </c>
      <c r="F33" s="20">
        <v>5</v>
      </c>
      <c r="J33">
        <v>3</v>
      </c>
      <c r="K33" s="14">
        <v>0.9</v>
      </c>
      <c r="L33" s="16">
        <f>K33/J33</f>
        <v>0</v>
      </c>
      <c r="M33" s="19">
        <f>20*LOG10(L33)</f>
        <v>0</v>
      </c>
    </row>
    <row r="34" spans="1:13" ht="13.5">
      <c r="A34" s="10">
        <v>7000</v>
      </c>
      <c r="B34" s="17">
        <f>K34*0.5</f>
        <v>0</v>
      </c>
      <c r="C34" s="18">
        <f>20*LOG10(B34/$C$3)</f>
        <v>0</v>
      </c>
      <c r="D34" s="13">
        <f>-180*E34/F34</f>
        <v>0</v>
      </c>
      <c r="E34" s="17">
        <v>1.6</v>
      </c>
      <c r="F34" s="20">
        <v>3.6</v>
      </c>
      <c r="J34">
        <v>3</v>
      </c>
      <c r="K34" s="14">
        <v>0.65</v>
      </c>
      <c r="L34" s="16">
        <f>K34/J34</f>
        <v>0</v>
      </c>
      <c r="M34" s="19">
        <f>20*LOG10(L34)</f>
        <v>0</v>
      </c>
    </row>
    <row r="35" spans="1:13" ht="13.5">
      <c r="A35" s="10">
        <v>10000</v>
      </c>
      <c r="B35" s="17">
        <f>K35*0.5</f>
        <v>0</v>
      </c>
      <c r="C35" s="18">
        <f>20*LOG10(B35/$C$3)</f>
        <v>0</v>
      </c>
      <c r="D35" s="13">
        <f>-180*E35/F35</f>
        <v>0</v>
      </c>
      <c r="E35" s="17">
        <v>2.3</v>
      </c>
      <c r="F35" s="20">
        <v>5</v>
      </c>
      <c r="J35">
        <v>3</v>
      </c>
      <c r="K35" s="14">
        <v>0.48</v>
      </c>
      <c r="L35" s="16">
        <f>K35/J35</f>
        <v>0</v>
      </c>
      <c r="M35" s="19">
        <f>20*LOG10(L35)</f>
        <v>0</v>
      </c>
    </row>
    <row r="36" spans="1:13" ht="13.5">
      <c r="A36" s="10">
        <v>20000</v>
      </c>
      <c r="B36" s="17">
        <f>K36*0.5</f>
        <v>0</v>
      </c>
      <c r="C36" s="18">
        <f>20*LOG10(B36/$C$3)</f>
        <v>0</v>
      </c>
      <c r="D36" s="13">
        <f>-180*E36/F36</f>
        <v>0</v>
      </c>
      <c r="E36" s="17">
        <v>2.4</v>
      </c>
      <c r="F36" s="20">
        <v>5</v>
      </c>
      <c r="J36">
        <v>3</v>
      </c>
      <c r="K36" s="14">
        <v>0.25</v>
      </c>
      <c r="L36" s="16">
        <f>K36/J36</f>
        <v>0</v>
      </c>
      <c r="M36" s="19">
        <f>20*LOG10(L36)</f>
        <v>0</v>
      </c>
    </row>
    <row r="37" spans="1:13" ht="13.5">
      <c r="A37" s="10">
        <v>50000</v>
      </c>
      <c r="B37" s="17">
        <f>K37*0.5</f>
        <v>0</v>
      </c>
      <c r="C37" s="18">
        <f>20*LOG10(B37/$C$3)</f>
        <v>0</v>
      </c>
      <c r="D37" s="13">
        <f>-180*E37/F37</f>
        <v>0</v>
      </c>
      <c r="E37" s="17">
        <v>1.95</v>
      </c>
      <c r="F37" s="20">
        <v>2</v>
      </c>
      <c r="J37">
        <v>3</v>
      </c>
      <c r="K37" s="14">
        <v>0.1</v>
      </c>
      <c r="L37" s="16">
        <f>K37/J37</f>
        <v>0</v>
      </c>
      <c r="M37" s="19">
        <f>20*LOG10(L37)</f>
        <v>0</v>
      </c>
    </row>
    <row r="38" ht="13.5"/>
    <row r="39" ht="13.5"/>
    <row r="40" ht="13.5"/>
    <row r="41" ht="13.5"/>
    <row r="42" ht="13.5"/>
    <row r="43" ht="13.5"/>
    <row r="44" ht="13.5"/>
    <row r="45" ht="13.5"/>
    <row r="46" ht="13.5"/>
    <row r="47" ht="15.75">
      <c r="A47" s="1" t="s">
        <v>26</v>
      </c>
    </row>
    <row r="48" ht="13.5"/>
    <row r="49" spans="1:14" ht="24">
      <c r="A49" s="6" t="s">
        <v>27</v>
      </c>
      <c r="B49" s="6" t="s">
        <v>28</v>
      </c>
      <c r="C49" s="6" t="s">
        <v>29</v>
      </c>
      <c r="D49" s="6" t="s">
        <v>30</v>
      </c>
      <c r="E49" s="21" t="s">
        <v>31</v>
      </c>
      <c r="F49" s="9"/>
      <c r="J49" t="s">
        <v>32</v>
      </c>
      <c r="K49" t="s">
        <v>33</v>
      </c>
      <c r="L49" t="s">
        <v>34</v>
      </c>
      <c r="M49" t="s">
        <v>35</v>
      </c>
      <c r="N49" t="s">
        <v>36</v>
      </c>
    </row>
    <row r="50" spans="1:14" ht="13.5">
      <c r="A50" s="10">
        <v>50</v>
      </c>
      <c r="B50" s="17">
        <f>0.5*K50</f>
        <v>0</v>
      </c>
      <c r="C50" s="18">
        <f>20*LOG10(B50/$C$3)</f>
        <v>0</v>
      </c>
      <c r="D50" s="22">
        <f>-ASIN(N50/K50)/(2*PI())*360</f>
        <v>0</v>
      </c>
      <c r="E50" s="23">
        <f>0.5*N50</f>
        <v>0</v>
      </c>
      <c r="J50">
        <v>3</v>
      </c>
      <c r="K50" s="14">
        <v>3</v>
      </c>
      <c r="L50" s="14">
        <f>K50/J50</f>
        <v>0</v>
      </c>
      <c r="M50" s="14">
        <f>20*LOG10(L50)</f>
        <v>0</v>
      </c>
      <c r="N50" s="14">
        <v>0.1</v>
      </c>
    </row>
    <row r="51" spans="1:14" ht="13.5">
      <c r="A51" s="10">
        <v>70</v>
      </c>
      <c r="B51" s="17">
        <f>0.5*K51</f>
        <v>0</v>
      </c>
      <c r="C51" s="18">
        <f>20*LOG10(B51/$C$3)</f>
        <v>0</v>
      </c>
      <c r="D51" s="13">
        <f>-ASIN(N51/K51)/(2*PI())*360</f>
        <v>0</v>
      </c>
      <c r="E51" s="23">
        <f>0.5*N51</f>
        <v>0</v>
      </c>
      <c r="J51">
        <v>3</v>
      </c>
      <c r="K51" s="14">
        <v>3</v>
      </c>
      <c r="L51" s="14">
        <f>K51/J51</f>
        <v>0</v>
      </c>
      <c r="M51" s="14">
        <f>20*LOG10(L51)</f>
        <v>0</v>
      </c>
      <c r="N51" s="14">
        <v>0.15</v>
      </c>
    </row>
    <row r="52" spans="1:14" ht="13.5">
      <c r="A52" s="10">
        <v>100</v>
      </c>
      <c r="B52" s="17">
        <f>0.5*K52</f>
        <v>0</v>
      </c>
      <c r="C52" s="18">
        <f>20*LOG10(B52/$C$3)</f>
        <v>0</v>
      </c>
      <c r="D52" s="13">
        <f>-ASIN(N52/K52)/(2*PI())*360</f>
        <v>0</v>
      </c>
      <c r="E52" s="23">
        <f>0.5*N52</f>
        <v>0</v>
      </c>
      <c r="J52">
        <v>3</v>
      </c>
      <c r="K52" s="14">
        <v>3</v>
      </c>
      <c r="L52" s="14">
        <f>K52/J52</f>
        <v>0</v>
      </c>
      <c r="M52" s="14">
        <f>20*LOG10(L52)</f>
        <v>0</v>
      </c>
      <c r="N52" s="14">
        <v>0.2</v>
      </c>
    </row>
    <row r="53" spans="1:14" ht="13.5">
      <c r="A53" s="10">
        <v>200</v>
      </c>
      <c r="B53" s="17">
        <f>0.5*K53</f>
        <v>0</v>
      </c>
      <c r="C53" s="18">
        <f>20*LOG10(B53/$C$3)</f>
        <v>0</v>
      </c>
      <c r="D53" s="13">
        <f>-ASIN(N53/K53)/(2*PI())*360</f>
        <v>0</v>
      </c>
      <c r="E53" s="23">
        <f>0.5*N53</f>
        <v>0</v>
      </c>
      <c r="J53">
        <v>3</v>
      </c>
      <c r="K53" s="14">
        <v>3</v>
      </c>
      <c r="L53" s="14">
        <f>K53/J53</f>
        <v>0</v>
      </c>
      <c r="M53" s="14">
        <f>20*LOG10(L53)</f>
        <v>0</v>
      </c>
      <c r="N53" s="14">
        <v>0.4</v>
      </c>
    </row>
    <row r="54" spans="1:14" ht="13.5">
      <c r="A54" s="10">
        <v>500</v>
      </c>
      <c r="B54" s="17">
        <f>0.5*K54</f>
        <v>0</v>
      </c>
      <c r="C54" s="18">
        <f>20*LOG10(B54/$C$3)</f>
        <v>0</v>
      </c>
      <c r="D54" s="13">
        <f>-ASIN(N54/K54)/(2*PI())*360</f>
        <v>0</v>
      </c>
      <c r="E54" s="23">
        <f>0.5*N54</f>
        <v>0</v>
      </c>
      <c r="J54">
        <v>3</v>
      </c>
      <c r="K54" s="14">
        <v>2.8</v>
      </c>
      <c r="L54" s="14">
        <f>K54/J54</f>
        <v>0</v>
      </c>
      <c r="M54" s="14">
        <f>20*LOG10(L54)</f>
        <v>0</v>
      </c>
      <c r="N54" s="14">
        <v>0.85</v>
      </c>
    </row>
    <row r="55" spans="1:14" ht="13.5">
      <c r="A55" s="10">
        <v>700</v>
      </c>
      <c r="B55" s="17">
        <f>0.5*K55</f>
        <v>0</v>
      </c>
      <c r="C55" s="18">
        <f>20*LOG10(B55/$C$3)</f>
        <v>0</v>
      </c>
      <c r="D55" s="13">
        <f>-ASIN(N55/K55)/(2*PI())*360</f>
        <v>0</v>
      </c>
      <c r="E55" s="23">
        <f>0.5*N55</f>
        <v>0</v>
      </c>
      <c r="J55">
        <v>3</v>
      </c>
      <c r="K55" s="14">
        <v>2.7</v>
      </c>
      <c r="L55" s="14">
        <f>K55/J55</f>
        <v>0</v>
      </c>
      <c r="M55" s="14">
        <f>20*LOG10(L55)</f>
        <v>0</v>
      </c>
      <c r="N55" s="14">
        <v>1.1</v>
      </c>
    </row>
    <row r="56" spans="1:14" ht="13.5">
      <c r="A56" s="10">
        <v>1000</v>
      </c>
      <c r="B56" s="17">
        <f>0.5*K56</f>
        <v>0</v>
      </c>
      <c r="C56" s="18">
        <f>20*LOG10(B56/$C$3)</f>
        <v>0</v>
      </c>
      <c r="D56" s="13">
        <f>-ASIN(N56/K56)/(2*PI())*360</f>
        <v>0</v>
      </c>
      <c r="E56" s="23">
        <f>0.5*N56</f>
        <v>0</v>
      </c>
      <c r="J56">
        <v>3</v>
      </c>
      <c r="K56" s="14">
        <v>2.5</v>
      </c>
      <c r="L56" s="14">
        <f>K56/J56</f>
        <v>0</v>
      </c>
      <c r="M56" s="14">
        <f>20*LOG10(L56)</f>
        <v>0</v>
      </c>
      <c r="N56" s="14">
        <v>1.3</v>
      </c>
    </row>
    <row r="57" spans="1:14" ht="13.5">
      <c r="A57" s="10">
        <v>2000</v>
      </c>
      <c r="B57" s="17">
        <f>0.5*K57</f>
        <v>0</v>
      </c>
      <c r="C57" s="18">
        <f>20*LOG10(B57/$C$3)</f>
        <v>0</v>
      </c>
      <c r="D57" s="13">
        <f>-ASIN(N57/K57)/(2*PI())*360</f>
        <v>0</v>
      </c>
      <c r="E57" s="23">
        <f>0.5*N57</f>
        <v>0</v>
      </c>
      <c r="J57">
        <v>3</v>
      </c>
      <c r="K57" s="14">
        <v>1.8</v>
      </c>
      <c r="L57" s="14">
        <f>K57/J57</f>
        <v>0</v>
      </c>
      <c r="M57" s="14">
        <f>20*LOG10(L57)</f>
        <v>0</v>
      </c>
      <c r="N57" s="14">
        <v>1.4</v>
      </c>
    </row>
    <row r="58" spans="1:14" ht="13.5">
      <c r="A58" s="10">
        <v>5000</v>
      </c>
      <c r="B58" s="17">
        <f>0.5*K58</f>
        <v>0</v>
      </c>
      <c r="C58" s="18">
        <f>20*LOG10(B58/$C$3)</f>
        <v>0</v>
      </c>
      <c r="D58" s="13">
        <f>-ASIN(N58/K58)/(2*PI())*360</f>
        <v>0</v>
      </c>
      <c r="E58" s="23">
        <f>0.5*N58</f>
        <v>0</v>
      </c>
      <c r="J58">
        <v>3</v>
      </c>
      <c r="K58" s="14">
        <v>0.9</v>
      </c>
      <c r="L58" s="14">
        <f>K58/J58</f>
        <v>0</v>
      </c>
      <c r="M58" s="14">
        <f>20*LOG10(L58)</f>
        <v>0</v>
      </c>
      <c r="N58" s="14">
        <v>0.85</v>
      </c>
    </row>
    <row r="59" spans="1:14" ht="13.5">
      <c r="A59" s="10">
        <v>7000</v>
      </c>
      <c r="B59" s="17">
        <f>0.5*K59</f>
        <v>0</v>
      </c>
      <c r="C59" s="18">
        <f>20*LOG10(B59/$C$3)</f>
        <v>0</v>
      </c>
      <c r="D59" s="13">
        <f>-ASIN(N59/K59)/(2*PI())*360</f>
        <v>0</v>
      </c>
      <c r="E59" s="23">
        <f>0.5*N59</f>
        <v>0</v>
      </c>
      <c r="J59">
        <v>3</v>
      </c>
      <c r="K59" s="14">
        <v>0.62</v>
      </c>
      <c r="L59" s="14">
        <f>K59/J59</f>
        <v>0</v>
      </c>
      <c r="M59" s="14">
        <f>20*LOG10(L59)</f>
        <v>0</v>
      </c>
      <c r="N59" s="14">
        <v>0.6000000000000001</v>
      </c>
    </row>
    <row r="60" spans="1:14" ht="13.5">
      <c r="A60" s="10">
        <v>10000</v>
      </c>
      <c r="B60" s="17">
        <f>0.5*K60</f>
        <v>0</v>
      </c>
      <c r="C60" s="18">
        <f>20*LOG10(B60/$C$3)</f>
        <v>0</v>
      </c>
      <c r="D60" s="13">
        <f>-ASIN(N60/K60)/(2*PI())*360</f>
        <v>0</v>
      </c>
      <c r="E60" s="23">
        <f>0.5*N60</f>
        <v>0</v>
      </c>
      <c r="J60">
        <v>3</v>
      </c>
      <c r="K60" s="14">
        <v>0.42</v>
      </c>
      <c r="L60" s="14">
        <f>K60/J60</f>
        <v>0</v>
      </c>
      <c r="M60" s="14">
        <f>20*LOG10(L60)</f>
        <v>0</v>
      </c>
      <c r="N60" s="14">
        <v>0.42</v>
      </c>
    </row>
    <row r="61" spans="1:14" ht="13.5">
      <c r="A61" s="10">
        <v>20000</v>
      </c>
      <c r="B61" s="17">
        <f>0.5*K61</f>
        <v>0</v>
      </c>
      <c r="C61" s="18">
        <f>20*LOG10(B61/$C$3)</f>
        <v>0</v>
      </c>
      <c r="D61" s="13">
        <f>-ASIN(N61/K61)/(2*PI())*360</f>
        <v>0</v>
      </c>
      <c r="E61" s="23">
        <f>0.5*N61</f>
        <v>0</v>
      </c>
      <c r="J61">
        <v>3</v>
      </c>
      <c r="K61" s="14">
        <v>0.22</v>
      </c>
      <c r="L61" s="14">
        <f>K61/J61</f>
        <v>0</v>
      </c>
      <c r="M61" s="14">
        <f>20*LOG10(L61)</f>
        <v>0</v>
      </c>
      <c r="N61" s="14">
        <v>0.22</v>
      </c>
    </row>
    <row r="62" spans="1:14" ht="13.5">
      <c r="A62" s="10">
        <v>50000</v>
      </c>
      <c r="B62" s="17">
        <f>0.5*K62</f>
        <v>0</v>
      </c>
      <c r="C62" s="18">
        <f>20*LOG10(B62/$C$3)</f>
        <v>0</v>
      </c>
      <c r="D62" s="13">
        <f>-ASIN(N62/K62)/(2*PI())*360</f>
        <v>0</v>
      </c>
      <c r="E62" s="23">
        <f>0.5*N62</f>
        <v>0</v>
      </c>
      <c r="J62">
        <v>3</v>
      </c>
      <c r="K62" s="14">
        <v>0.15</v>
      </c>
      <c r="L62" s="14">
        <f>K62/J62</f>
        <v>0</v>
      </c>
      <c r="M62" s="14">
        <f>20*LOG10(L62)</f>
        <v>0</v>
      </c>
      <c r="N62" s="14">
        <v>0.15</v>
      </c>
    </row>
    <row r="63" ht="13.5"/>
    <row r="64" spans="1:4" ht="13.5">
      <c r="A64" t="s">
        <v>37</v>
      </c>
      <c r="B64" t="s">
        <v>38</v>
      </c>
      <c r="C64" t="s">
        <v>39</v>
      </c>
      <c r="D64" t="s">
        <v>40</v>
      </c>
    </row>
    <row r="65" spans="1:7" ht="13.5">
      <c r="A65">
        <v>50</v>
      </c>
      <c r="B65" s="15">
        <f>C6</f>
        <v>0</v>
      </c>
      <c r="C65" s="24">
        <f>C25</f>
        <v>0</v>
      </c>
      <c r="D65" s="15">
        <f>C50</f>
        <v>0</v>
      </c>
      <c r="E65" s="15"/>
      <c r="F65" s="15"/>
      <c r="G65" s="15"/>
    </row>
    <row r="66" spans="1:7" ht="13.5">
      <c r="A66">
        <v>70</v>
      </c>
      <c r="B66" s="15">
        <f>C7</f>
        <v>0</v>
      </c>
      <c r="C66" s="24">
        <f>C26</f>
        <v>0</v>
      </c>
      <c r="D66" s="15">
        <f>C51</f>
        <v>0</v>
      </c>
      <c r="E66" s="15"/>
      <c r="F66" s="15"/>
      <c r="G66" s="15"/>
    </row>
    <row r="67" spans="1:7" ht="13.5">
      <c r="A67">
        <v>100</v>
      </c>
      <c r="B67" s="15">
        <f>C8</f>
        <v>0</v>
      </c>
      <c r="C67" s="24">
        <f>C27</f>
        <v>0</v>
      </c>
      <c r="D67" s="15">
        <f>C52</f>
        <v>0</v>
      </c>
      <c r="E67" s="15"/>
      <c r="F67" s="15"/>
      <c r="G67" s="15"/>
    </row>
    <row r="68" spans="1:7" ht="13.5">
      <c r="A68">
        <v>200</v>
      </c>
      <c r="B68" s="15">
        <f>C9</f>
        <v>0</v>
      </c>
      <c r="C68" s="24">
        <f>C28</f>
        <v>0</v>
      </c>
      <c r="D68" s="15">
        <f>C53</f>
        <v>0</v>
      </c>
      <c r="E68" s="15"/>
      <c r="F68" s="15"/>
      <c r="G68" s="15"/>
    </row>
    <row r="69" spans="1:7" ht="13.5">
      <c r="A69">
        <v>500</v>
      </c>
      <c r="B69" s="15">
        <f>C10</f>
        <v>0</v>
      </c>
      <c r="C69" s="24">
        <f>C29</f>
        <v>0</v>
      </c>
      <c r="D69" s="15">
        <f>C54</f>
        <v>0</v>
      </c>
      <c r="E69" s="15"/>
      <c r="F69" s="15"/>
      <c r="G69" s="15"/>
    </row>
    <row r="70" spans="1:7" ht="13.5">
      <c r="A70">
        <v>700</v>
      </c>
      <c r="B70" s="15">
        <f>C11</f>
        <v>0</v>
      </c>
      <c r="C70" s="24">
        <f>C30</f>
        <v>0</v>
      </c>
      <c r="D70" s="15">
        <f>C55</f>
        <v>0</v>
      </c>
      <c r="E70" s="15"/>
      <c r="F70" s="15"/>
      <c r="G70" s="15"/>
    </row>
    <row r="71" spans="1:7" ht="13.5">
      <c r="A71">
        <v>1000</v>
      </c>
      <c r="B71" s="15">
        <f>C12</f>
        <v>0</v>
      </c>
      <c r="C71" s="24">
        <f>C31</f>
        <v>0</v>
      </c>
      <c r="D71" s="15">
        <f>C56</f>
        <v>0</v>
      </c>
      <c r="E71" s="15"/>
      <c r="F71" s="15"/>
      <c r="G71" s="15"/>
    </row>
    <row r="72" spans="1:7" ht="13.5">
      <c r="A72">
        <v>2000</v>
      </c>
      <c r="B72" s="15">
        <f>C13</f>
        <v>0</v>
      </c>
      <c r="C72" s="24">
        <f>C32</f>
        <v>0</v>
      </c>
      <c r="D72" s="15">
        <f>C57</f>
        <v>0</v>
      </c>
      <c r="E72" s="15"/>
      <c r="F72" s="15"/>
      <c r="G72" s="15"/>
    </row>
    <row r="73" spans="1:7" ht="13.5">
      <c r="A73">
        <v>5000</v>
      </c>
      <c r="B73" s="15">
        <f>C14</f>
        <v>0</v>
      </c>
      <c r="C73" s="24">
        <f>C33</f>
        <v>0</v>
      </c>
      <c r="D73" s="15">
        <f>C58</f>
        <v>0</v>
      </c>
      <c r="E73" s="15"/>
      <c r="F73" s="15"/>
      <c r="G73" s="15"/>
    </row>
    <row r="74" spans="1:7" ht="13.5">
      <c r="A74">
        <v>7000</v>
      </c>
      <c r="B74" s="15">
        <f>C15</f>
        <v>0</v>
      </c>
      <c r="C74" s="24">
        <f>C34</f>
        <v>0</v>
      </c>
      <c r="D74" s="15">
        <f>C59</f>
        <v>0</v>
      </c>
      <c r="E74" s="15"/>
      <c r="F74" s="15"/>
      <c r="G74" s="15"/>
    </row>
    <row r="75" spans="1:7" ht="13.5">
      <c r="A75">
        <v>10000</v>
      </c>
      <c r="B75" s="15">
        <f>C16</f>
        <v>0</v>
      </c>
      <c r="C75" s="24">
        <f>C35</f>
        <v>0</v>
      </c>
      <c r="D75" s="15">
        <f>C60</f>
        <v>0</v>
      </c>
      <c r="E75" s="15"/>
      <c r="F75" s="15"/>
      <c r="G75" s="15"/>
    </row>
    <row r="76" spans="1:7" ht="13.5">
      <c r="A76">
        <v>20000</v>
      </c>
      <c r="B76" s="15">
        <f>C17</f>
        <v>0</v>
      </c>
      <c r="C76" s="24">
        <f>C36</f>
        <v>0</v>
      </c>
      <c r="D76" s="15">
        <f>C61</f>
        <v>0</v>
      </c>
      <c r="E76" s="15"/>
      <c r="F76" s="15"/>
      <c r="G76" s="15"/>
    </row>
    <row r="77" spans="1:7" ht="13.5">
      <c r="A77">
        <v>50000</v>
      </c>
      <c r="B77" s="15">
        <f>C18</f>
        <v>0</v>
      </c>
      <c r="C77" s="24">
        <f>C37</f>
        <v>0</v>
      </c>
      <c r="D77" s="15">
        <f>C62</f>
        <v>0</v>
      </c>
      <c r="E77" s="15"/>
      <c r="F77" s="15"/>
      <c r="G77" s="15"/>
    </row>
    <row r="78" spans="2:7" ht="13.5">
      <c r="B78" s="15"/>
      <c r="C78" s="25"/>
      <c r="D78" s="15"/>
      <c r="E78" s="15"/>
      <c r="F78" s="15"/>
      <c r="G78" s="15"/>
    </row>
    <row r="79" spans="2:7" ht="13.5">
      <c r="B79" s="15"/>
      <c r="C79" s="25"/>
      <c r="D79" s="15"/>
      <c r="E79" s="15"/>
      <c r="F79" s="15"/>
      <c r="G79" s="15"/>
    </row>
    <row r="80" ht="13.5"/>
    <row r="81" spans="1:4" ht="13.5">
      <c r="A81" t="s">
        <v>41</v>
      </c>
      <c r="B81" t="s">
        <v>42</v>
      </c>
      <c r="C81" t="s">
        <v>43</v>
      </c>
      <c r="D81" t="s">
        <v>44</v>
      </c>
    </row>
    <row r="82" spans="1:4" ht="13.5">
      <c r="A82">
        <v>50</v>
      </c>
      <c r="B82" s="14">
        <f>D6</f>
        <v>0</v>
      </c>
      <c r="C82" s="14">
        <f>D25</f>
        <v>0</v>
      </c>
      <c r="D82" s="14">
        <f>D50</f>
        <v>0</v>
      </c>
    </row>
    <row r="83" spans="1:4" ht="13.5">
      <c r="A83">
        <v>70</v>
      </c>
      <c r="B83" s="14">
        <f>D7</f>
        <v>0</v>
      </c>
      <c r="C83" s="14">
        <f>D26</f>
        <v>0</v>
      </c>
      <c r="D83" s="14">
        <f>D51</f>
        <v>0</v>
      </c>
    </row>
    <row r="84" spans="1:4" ht="13.5">
      <c r="A84">
        <v>100</v>
      </c>
      <c r="B84" s="14">
        <f>D8</f>
        <v>0</v>
      </c>
      <c r="C84" s="14">
        <f>D27</f>
        <v>0</v>
      </c>
      <c r="D84" s="14">
        <f>D52</f>
        <v>0</v>
      </c>
    </row>
    <row r="85" spans="1:4" ht="13.5">
      <c r="A85">
        <v>200</v>
      </c>
      <c r="B85" s="14">
        <f>D9</f>
        <v>0</v>
      </c>
      <c r="C85" s="14">
        <f>D28</f>
        <v>0</v>
      </c>
      <c r="D85" s="14">
        <f>D53</f>
        <v>0</v>
      </c>
    </row>
    <row r="86" spans="1:4" ht="13.5">
      <c r="A86">
        <v>500</v>
      </c>
      <c r="B86" s="14">
        <f>D10</f>
        <v>0</v>
      </c>
      <c r="C86" s="14">
        <f>D29</f>
        <v>0</v>
      </c>
      <c r="D86" s="14">
        <f>D54</f>
        <v>0</v>
      </c>
    </row>
    <row r="87" spans="1:4" ht="13.5">
      <c r="A87">
        <v>700</v>
      </c>
      <c r="B87" s="14">
        <f>D11</f>
        <v>0</v>
      </c>
      <c r="C87" s="14">
        <f>D30</f>
        <v>0</v>
      </c>
      <c r="D87" s="14">
        <f>D55</f>
        <v>0</v>
      </c>
    </row>
    <row r="88" spans="1:4" ht="13.5">
      <c r="A88">
        <v>1000</v>
      </c>
      <c r="B88" s="14">
        <f>D12</f>
        <v>0</v>
      </c>
      <c r="C88" s="14">
        <f>D31</f>
        <v>0</v>
      </c>
      <c r="D88" s="14">
        <f>D56</f>
        <v>0</v>
      </c>
    </row>
    <row r="89" spans="1:4" ht="13.5">
      <c r="A89">
        <v>2000</v>
      </c>
      <c r="B89" s="14">
        <f>D13</f>
        <v>0</v>
      </c>
      <c r="C89" s="14">
        <f>D32</f>
        <v>0</v>
      </c>
      <c r="D89" s="14">
        <f>D57</f>
        <v>0</v>
      </c>
    </row>
    <row r="90" spans="1:4" ht="13.5">
      <c r="A90">
        <v>5000</v>
      </c>
      <c r="B90" s="14">
        <f>D14</f>
        <v>0</v>
      </c>
      <c r="C90" s="14">
        <f>D33</f>
        <v>0</v>
      </c>
      <c r="D90" s="14">
        <f>D58</f>
        <v>0</v>
      </c>
    </row>
    <row r="91" spans="1:4" ht="13.5">
      <c r="A91">
        <v>7000</v>
      </c>
      <c r="B91" s="14">
        <f>D15</f>
        <v>0</v>
      </c>
      <c r="C91" s="14">
        <f>D34</f>
        <v>0</v>
      </c>
      <c r="D91" s="14">
        <f>D59</f>
        <v>0</v>
      </c>
    </row>
    <row r="92" spans="1:4" ht="13.5">
      <c r="A92">
        <v>10000</v>
      </c>
      <c r="B92" s="14">
        <f>D16</f>
        <v>0</v>
      </c>
      <c r="C92" s="14">
        <f>D35</f>
        <v>0</v>
      </c>
      <c r="D92" s="14">
        <f>D60</f>
        <v>0</v>
      </c>
    </row>
    <row r="93" spans="1:4" ht="13.5">
      <c r="A93">
        <v>20000</v>
      </c>
      <c r="B93" s="14">
        <f>D17</f>
        <v>0</v>
      </c>
      <c r="C93" s="14">
        <f>D36</f>
        <v>0</v>
      </c>
      <c r="D93" s="14">
        <f>D61</f>
        <v>0</v>
      </c>
    </row>
    <row r="94" spans="1:4" ht="13.5">
      <c r="A94">
        <v>50000</v>
      </c>
      <c r="B94" s="14">
        <f>D18</f>
        <v>0</v>
      </c>
      <c r="C94" s="14">
        <v>-90</v>
      </c>
      <c r="D94" s="14">
        <f>D62</f>
        <v>0</v>
      </c>
    </row>
    <row r="95" ht="13.5"/>
    <row r="96" ht="13.5"/>
    <row r="97" ht="13.5"/>
    <row r="98" ht="13.5"/>
    <row r="99" ht="13.5"/>
    <row r="100" ht="13.5"/>
    <row r="101" ht="13.5"/>
    <row r="102" ht="13.5"/>
    <row r="103" ht="13.5"/>
    <row r="104" ht="13.5"/>
    <row r="105" ht="13.5"/>
    <row r="106" ht="13.5"/>
    <row r="107" ht="13.5"/>
    <row r="108" ht="13.5"/>
    <row r="109" ht="13.5"/>
    <row r="110" spans="1:3" ht="13.5">
      <c r="A110" t="s">
        <v>45</v>
      </c>
      <c r="B110">
        <v>0.5</v>
      </c>
      <c r="C110" t="s">
        <v>46</v>
      </c>
    </row>
    <row r="111" ht="13.5"/>
    <row r="112" spans="2:6" ht="13.5">
      <c r="B112" s="26" t="s">
        <v>47</v>
      </c>
      <c r="C112" s="26" t="s">
        <v>48</v>
      </c>
      <c r="E112" s="26" t="s">
        <v>49</v>
      </c>
      <c r="F112" s="26" t="s">
        <v>50</v>
      </c>
    </row>
    <row r="113" spans="1:6" ht="13.5">
      <c r="A113">
        <v>50</v>
      </c>
      <c r="B113" s="19">
        <f>J50*$B$110</f>
        <v>0</v>
      </c>
      <c r="C113" s="14">
        <f>K50*$B$110</f>
        <v>0</v>
      </c>
      <c r="E113" s="14">
        <f>COS(D50/360*2*PI()*-1)*C113</f>
        <v>0</v>
      </c>
      <c r="F113" s="14">
        <f>SIN(D50/360*2*PI()*-1)*C113*-1</f>
        <v>0</v>
      </c>
    </row>
    <row r="114" spans="1:6" ht="13.5">
      <c r="A114">
        <v>70</v>
      </c>
      <c r="B114" s="19">
        <f>J51*$B$110</f>
        <v>0</v>
      </c>
      <c r="C114" s="14">
        <f>K51*$B$110</f>
        <v>0</v>
      </c>
      <c r="E114" s="14">
        <f>COS(D51/360*2*PI()*-1)*C114</f>
        <v>0</v>
      </c>
      <c r="F114" s="14">
        <f>SIN(D51/360*2*PI()*-1)*C114*-1</f>
        <v>0</v>
      </c>
    </row>
    <row r="115" spans="1:6" ht="13.5">
      <c r="A115">
        <v>100</v>
      </c>
      <c r="B115" s="19">
        <f>J52*$B$110</f>
        <v>0</v>
      </c>
      <c r="C115" s="14">
        <f>K52*$B$110</f>
        <v>0</v>
      </c>
      <c r="E115" s="14">
        <f>COS(D52/360*2*PI()*-1)*C115</f>
        <v>0</v>
      </c>
      <c r="F115" s="14">
        <f>SIN(D52/360*2*PI()*-1)*C115*-1</f>
        <v>0</v>
      </c>
    </row>
    <row r="116" spans="1:6" ht="13.5">
      <c r="A116">
        <v>200</v>
      </c>
      <c r="B116" s="19">
        <f>J53*$B$110</f>
        <v>0</v>
      </c>
      <c r="C116" s="14">
        <f>K53*$B$110</f>
        <v>0</v>
      </c>
      <c r="E116" s="14">
        <f>COS(D53/360*2*PI()*-1)*C116</f>
        <v>0</v>
      </c>
      <c r="F116" s="14">
        <f>SIN(D53/360*2*PI()*-1)*C116*-1</f>
        <v>0</v>
      </c>
    </row>
    <row r="117" spans="1:6" ht="13.5">
      <c r="A117">
        <v>500</v>
      </c>
      <c r="B117" s="19">
        <f>J54*$B$110</f>
        <v>0</v>
      </c>
      <c r="C117" s="14">
        <f>K54*$B$110</f>
        <v>0</v>
      </c>
      <c r="E117" s="14">
        <f>COS(D54/360*2*PI()*-1)*C117</f>
        <v>0</v>
      </c>
      <c r="F117" s="14">
        <f>SIN(D54/360*2*PI()*-1)*C117*-1</f>
        <v>0</v>
      </c>
    </row>
    <row r="118" spans="1:6" ht="13.5">
      <c r="A118">
        <v>700</v>
      </c>
      <c r="B118" s="19">
        <f>J55*$B$110</f>
        <v>0</v>
      </c>
      <c r="C118" s="14">
        <f>K55*$B$110</f>
        <v>0</v>
      </c>
      <c r="E118" s="14">
        <f>COS(D55/360*2*PI()*-1)*C118</f>
        <v>0</v>
      </c>
      <c r="F118" s="14">
        <f>SIN(D55/360*2*PI()*-1)*C118*-1</f>
        <v>0</v>
      </c>
    </row>
    <row r="119" spans="1:6" ht="13.5">
      <c r="A119">
        <v>1000</v>
      </c>
      <c r="B119" s="19">
        <f>J56*$B$110</f>
        <v>0</v>
      </c>
      <c r="C119" s="14">
        <f>K56*$B$110</f>
        <v>0</v>
      </c>
      <c r="E119" s="14">
        <f>COS(D56/360*2*PI()*-1)*C119</f>
        <v>0</v>
      </c>
      <c r="F119" s="14">
        <f>SIN(D56/360*2*PI()*-1)*C119*-1</f>
        <v>0</v>
      </c>
    </row>
    <row r="120" spans="1:6" ht="13.5">
      <c r="A120">
        <v>2000</v>
      </c>
      <c r="B120" s="19">
        <f>J57*$B$110</f>
        <v>0</v>
      </c>
      <c r="C120" s="14">
        <f>K57*$B$110</f>
        <v>0</v>
      </c>
      <c r="E120" s="14">
        <f>COS(D57/360*2*PI()*-1)*C120</f>
        <v>0</v>
      </c>
      <c r="F120" s="14">
        <f>SIN(D57/360*2*PI()*-1)*C120*-1</f>
        <v>0</v>
      </c>
    </row>
    <row r="121" spans="1:6" ht="13.5">
      <c r="A121">
        <v>5000</v>
      </c>
      <c r="B121" s="19">
        <f>J58*$B$110</f>
        <v>0</v>
      </c>
      <c r="C121" s="14">
        <f>K58*$B$110</f>
        <v>0</v>
      </c>
      <c r="E121" s="14">
        <f>COS(D58/360*2*PI()*-1)*C121</f>
        <v>0</v>
      </c>
      <c r="F121" s="14">
        <f>SIN(D58/360*2*PI()*-1)*C121*-1</f>
        <v>0</v>
      </c>
    </row>
    <row r="122" spans="1:6" ht="13.5">
      <c r="A122">
        <v>7000</v>
      </c>
      <c r="B122" s="19">
        <f>J59*$B$110</f>
        <v>0</v>
      </c>
      <c r="C122" s="14">
        <f>K59*$B$110</f>
        <v>0</v>
      </c>
      <c r="E122" s="14">
        <f>COS(D59/360*2*PI()*-1)*C122</f>
        <v>0</v>
      </c>
      <c r="F122" s="14">
        <f>SIN(D59/360*2*PI()*-1)*C122*-1</f>
        <v>0</v>
      </c>
    </row>
    <row r="123" spans="1:6" ht="13.5">
      <c r="A123">
        <v>10000</v>
      </c>
      <c r="B123" s="19">
        <f>J60*$B$110</f>
        <v>0</v>
      </c>
      <c r="C123" s="14">
        <f>K60*$B$110</f>
        <v>0</v>
      </c>
      <c r="E123" s="14">
        <f>COS(D60/360*2*PI()*-1)*C123</f>
        <v>0</v>
      </c>
      <c r="F123" s="14">
        <f>SIN(D60/360*2*PI()*-1)*C123*-1</f>
        <v>0</v>
      </c>
    </row>
    <row r="124" spans="1:6" ht="13.5">
      <c r="A124">
        <v>20000</v>
      </c>
      <c r="B124" s="19">
        <f>J61*$B$110</f>
        <v>0</v>
      </c>
      <c r="C124" s="14">
        <f>K61*$B$110</f>
        <v>0</v>
      </c>
      <c r="E124" s="14">
        <f>COS(D61/360*2*PI()*-1)*C124</f>
        <v>0</v>
      </c>
      <c r="F124" s="14">
        <f>SIN(D61/360*2*PI()*-1)*C124*-1</f>
        <v>0</v>
      </c>
    </row>
    <row r="125" spans="1:6" ht="13.5">
      <c r="A125">
        <v>50000</v>
      </c>
      <c r="B125" s="19">
        <f>J62*$B$110</f>
        <v>0</v>
      </c>
      <c r="C125" s="14">
        <f>K62*$B$110</f>
        <v>0</v>
      </c>
      <c r="E125" s="14">
        <f>COS(D62/360*2*PI()*-1)*C125</f>
        <v>0</v>
      </c>
      <c r="F125" s="14">
        <f>SIN(D62/360*2*PI()*-1)*C125*-1</f>
        <v>0</v>
      </c>
    </row>
  </sheetData>
  <mergeCells count="1">
    <mergeCell ref="A3:B3"/>
  </mergeCells>
  <printOptions/>
  <pageMargins left="0.7875" right="0.7875" top="0.7875" bottom="0.7875" header="0.5" footer="0.5"/>
  <pageSetup cellComments="asDisplayed" firstPageNumber="1" useFirstPageNumber="1" horizontalDpi="300" verticalDpi="300" orientation="portrait" paperSize="9"/>
  <headerFooter alignWithMargins="0">
    <oddHeader>&amp;LGEL-L N66&amp;CMeßwerte &amp; Diagramme&amp;RAndreas Hofmeier
Axel Schmidt</oddHeader>
    <oddFooter>&amp;CSeite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E9"/>
  <sheetViews>
    <sheetView workbookViewId="0" topLeftCell="A1">
      <selection activeCell="E9" sqref="E9"/>
    </sheetView>
  </sheetViews>
  <sheetFormatPr defaultColWidth="11.421875" defaultRowHeight="12.75"/>
  <cols>
    <col min="1" max="1" width="11.28125" style="0" customWidth="1"/>
    <col min="2" max="2" width="16.8515625" style="0" customWidth="1"/>
    <col min="3" max="256" width="11.28125" style="0" customWidth="1"/>
  </cols>
  <sheetData>
    <row r="1" ht="13.5"/>
    <row r="2" ht="13.5"/>
    <row r="3" ht="13.5"/>
    <row r="4" ht="13.5">
      <c r="B4" t="s">
        <v>51</v>
      </c>
    </row>
    <row r="5" spans="3:5" ht="13.5">
      <c r="C5" t="s">
        <v>52</v>
      </c>
      <c r="D5" t="s">
        <v>53</v>
      </c>
      <c r="E5" t="s">
        <v>54</v>
      </c>
    </row>
    <row r="6" spans="2:5" ht="13.5">
      <c r="B6" t="s">
        <v>55</v>
      </c>
      <c r="C6" t="s">
        <v>56</v>
      </c>
      <c r="D6" t="s">
        <v>57</v>
      </c>
      <c r="E6" t="s">
        <v>58</v>
      </c>
    </row>
    <row r="7" spans="2:5" ht="13.5">
      <c r="B7" t="s">
        <v>59</v>
      </c>
      <c r="C7" t="s">
        <v>60</v>
      </c>
      <c r="D7" t="s">
        <v>61</v>
      </c>
      <c r="E7">
        <v>92002</v>
      </c>
    </row>
    <row r="8" spans="2:5" ht="13.5">
      <c r="B8" t="s">
        <v>62</v>
      </c>
      <c r="C8" t="s">
        <v>63</v>
      </c>
      <c r="D8" t="s">
        <v>64</v>
      </c>
      <c r="E8">
        <v>72028</v>
      </c>
    </row>
    <row r="9" spans="2:5" ht="13.5">
      <c r="B9" t="s">
        <v>65</v>
      </c>
      <c r="C9" t="s">
        <v>66</v>
      </c>
      <c r="D9" t="s">
        <v>67</v>
      </c>
      <c r="E9">
        <v>64020</v>
      </c>
    </row>
  </sheetData>
  <printOptions/>
  <pageMargins left="0.7875" right="0.7875" top="0.7875" bottom="0.7875" header="0.5" footer="0.5"/>
  <pageSetup cellComments="asDisplayed" horizontalDpi="300" verticalDpi="300" orientation="portrait" paperSize="9"/>
  <headerFooter alignWithMargins="0">
    <oddHeader>&amp;LGEL-L N66&amp;CMeßwerte &amp; Diagramme&amp;RAndreas Hofmeier
Axel Schmidt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256" width="11.28125" style="0" customWidth="1"/>
  </cols>
  <sheetData>
    <row r="1" ht="13.5"/>
  </sheetData>
  <printOptions/>
  <pageMargins left="0.7875" right="0.7875" top="0.7875" bottom="0.7875" header="0.5" footer="0.5"/>
  <pageSetup cellComments="asDisplayed" horizontalDpi="300" verticalDpi="300" orientation="portrait" paperSize="9"/>
  <headerFooter alignWithMargins="0">
    <oddHeader>&amp;LGEL-L N66&amp;CMeßwerte &amp; Diagramme&amp;RAndreas Hofmeier
Axel Schmidt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630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 Hacker</dc:creator>
  <cp:keywords/>
  <dc:description/>
  <cp:lastModifiedBy>a Hacker</cp:lastModifiedBy>
  <cp:lastPrinted>2003-04-01T18:32:42Z</cp:lastPrinted>
  <dcterms:created xsi:type="dcterms:W3CDTF">2003-04-01T08:07:03Z</dcterms:created>
  <dcterms:modified xsi:type="dcterms:W3CDTF">2003-04-01T18:37:57Z</dcterms:modified>
  <cp:category/>
  <cp:version/>
  <cp:contentType/>
  <cp:contentStatus/>
  <cp:revision>27</cp:revision>
</cp:coreProperties>
</file>